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GHG Inventory" sheetId="2" state="visible" r:id="rId4"/>
    <sheet name="Scope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<sst xmlns="http://schemas.openxmlformats.org/spreadsheetml/2006/main" count="69" uniqueCount="53">
  <si>
    <t xml:space="preserve">How to use this workbook</t>
  </si>
  <si>
    <t xml:space="preserve">PURPOSE</t>
  </si>
  <si>
    <t xml:space="preserve">Carbon / GHG Inventory Calculator — estimate Scope 1, 2 and 3 emissions per the GHG Protocol.</t>
  </si>
  <si>
    <t xml:space="preserve">HOW TO USE</t>
  </si>
  <si>
    <t xml:space="preserve">• Enter activity data and emission factors (blue). Emissions (tCO2e) and % of total calculate automatically.</t>
  </si>
  <si>
    <t xml:space="preserve">• The Scope Summary tab totals emissions by scope with a chart.</t>
  </si>
  <si>
    <t xml:space="preserve">EDITABLE ASSUMPTIONS</t>
  </si>
  <si>
    <t xml:space="preserve">Activity data and emission factors are editable placeholders — replace with your own and use current published factors. Sample factors are illustrative, not authoritative.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</si>
  <si>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</si>
  <si>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</si>
  <si>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Carbon / GHG Inventory Calculator</t>
  </si>
  <si>
    <t xml:space="preserve">ESG &amp; Sustainability Centre™ · Estimate GHG emissions (GHG Protocol). Editable activity data &amp; factors</t>
  </si>
  <si>
    <t xml:space="preserve">Ref</t>
  </si>
  <si>
    <t xml:space="preserve">Emission Source</t>
  </si>
  <si>
    <t xml:space="preserve">Scope</t>
  </si>
  <si>
    <t xml:space="preserve">Activity Data</t>
  </si>
  <si>
    <t xml:space="preserve">Unit</t>
  </si>
  <si>
    <t xml:space="preserve">Emission Factor (kgCO2e/unit)</t>
  </si>
  <si>
    <t xml:space="preserve">Emissions (tCO2e)</t>
  </si>
  <si>
    <t xml:space="preserve">% of Total</t>
  </si>
  <si>
    <t xml:space="preserve">G-01</t>
  </si>
  <si>
    <t xml:space="preserve">Natural gas combustion</t>
  </si>
  <si>
    <t xml:space="preserve">Scope 1</t>
  </si>
  <si>
    <t xml:space="preserve">kWh</t>
  </si>
  <si>
    <t xml:space="preserve">G-02</t>
  </si>
  <si>
    <t xml:space="preserve">Diesel (generators)</t>
  </si>
  <si>
    <t xml:space="preserve">litres</t>
  </si>
  <si>
    <t xml:space="preserve">G-03</t>
  </si>
  <si>
    <t xml:space="preserve">Fleet petrol</t>
  </si>
  <si>
    <t xml:space="preserve">G-04</t>
  </si>
  <si>
    <t xml:space="preserve">Purchased electricity</t>
  </si>
  <si>
    <t xml:space="preserve">Scope 2</t>
  </si>
  <si>
    <t xml:space="preserve">G-05</t>
  </si>
  <si>
    <t xml:space="preserve">Purchased steam/heat</t>
  </si>
  <si>
    <t xml:space="preserve">G-06</t>
  </si>
  <si>
    <t xml:space="preserve">Business travel (air)</t>
  </si>
  <si>
    <t xml:space="preserve">Scope 3</t>
  </si>
  <si>
    <t xml:space="preserve">km</t>
  </si>
  <si>
    <t xml:space="preserve">G-07</t>
  </si>
  <si>
    <t xml:space="preserve">Employee commuting</t>
  </si>
  <si>
    <t xml:space="preserve">G-08</t>
  </si>
  <si>
    <t xml:space="preserve">Purchased goods (spend)</t>
  </si>
  <si>
    <t xml:space="preserve">NGN'000</t>
  </si>
  <si>
    <t xml:space="preserve">G-09</t>
  </si>
  <si>
    <t xml:space="preserve">Waste disposal</t>
  </si>
  <si>
    <t xml:space="preserve">tonnes</t>
  </si>
  <si>
    <t xml:space="preserve">G-10</t>
  </si>
  <si>
    <t xml:space="preserve">Upstream transport</t>
  </si>
  <si>
    <t xml:space="preserve">TOTAL EMISSIONS</t>
  </si>
  <si>
    <t xml:space="preserve">Emissions by Scope</t>
  </si>
  <si>
    <t xml:space="preserve">Auto-calculated from the inventory</t>
  </si>
  <si>
    <t xml:space="preserve">tCO2e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</si>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</sst>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"/>
    <numFmt numFmtId="167" formatCode="0.0\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Emissions by scope (tCO2e)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'Scope Summary'!B4</c:f>
              <c:strCache>
                <c:ptCount val="1"/>
                <c:pt idx="0">
                  <c:v>tCO2e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'Scope Summary'!$A$5:$A$7</c:f>
              <c:strCache>
                <c:ptCount val="3"/>
                <c:pt idx="0">
                  <c:v>Scope 1</c:v>
                </c:pt>
                <c:pt idx="1">
                  <c:v>Scope 2</c:v>
                </c:pt>
                <c:pt idx="2">
                  <c:v>Scope 3</c:v>
                </c:pt>
              </c:strCache>
            </c:strRef>
          </c:cat>
          <c:val>
            <c:numRef>
              <c:f>'Scope Summary'!$B$5:$B$7</c:f>
              <c:numCache>
                <c:formatCode>#,##0.0</c:formatCode>
                <c:ptCount val="3"/>
                <c:pt idx="0">
                  <c:v>598.4</c:v>
                </c:pt>
                <c:pt idx="1">
                  <c:v>9900</c:v>
                </c:pt>
                <c:pt idx="2">
                  <c:v>2071</c:v>
                </c:pt>
              </c:numCache>
            </c:numRef>
          </c:val>
        </c:ser>
        <c:gapWidth val="150"/>
        <c:overlap val="0"/>
        <c:axId val="89540583"/>
        <c:axId val="87069519"/>
      </c:barChart>
      <c:catAx>
        <c:axId val="895405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069519"/>
        <c:crosses val="autoZero"/>
        <c:auto val="1"/>
        <c:lblAlgn val="ctr"/>
        <c:lblOffset val="100"/>
        <c:noMultiLvlLbl val="0"/>
      </c:catAx>
      <c:valAx>
        <c:axId val="870695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5405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2</xdr:row>
      <xdr:rowOff>160920</xdr:rowOff>
    </xdr:from>
    <xdr:to>
      <xdr:col>10</xdr:col>
      <xdr:colOff>38880</xdr:colOff>
      <xdr:row>16</xdr:row>
      <xdr:rowOff>12960</xdr:rowOff>
    </xdr:to>
    <xdr:graphicFrame>
      <xdr:nvGraphicFramePr>
        <xdr:cNvPr id="0" name="Chart 1"/>
        <xdr:cNvGraphicFramePr/>
      </xdr:nvGraphicFramePr>
      <xdr:xfrm>
        <a:off x="2585160" y="571680"/>
        <a:ext cx="4319280" cy="25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23.8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4"/>
    <col collapsed="false" customWidth="true" hidden="false" outlineLevel="0" max="3" min="3" style="1" width="10"/>
    <col collapsed="false" customWidth="true" hidden="false" outlineLevel="0" max="4" min="4" style="1" width="15"/>
    <col collapsed="false" customWidth="true" hidden="false" outlineLevel="0" max="5" min="5" style="1" width="11"/>
    <col collapsed="false" customWidth="true" hidden="false" outlineLevel="0" max="6" min="6" style="1" width="24"/>
    <col collapsed="false" customWidth="true" hidden="false" outlineLevel="0" max="7" min="7" style="1" width="16"/>
    <col collapsed="false" customWidth="true" hidden="false" outlineLevel="0" max="8" min="8" style="1" width="11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customFormat="false" ht="15" hidden="false" customHeight="false" outlineLevel="0" collapsed="false">
      <c r="A5" s="8" t="s">
        <v>20</v>
      </c>
      <c r="B5" s="8" t="s">
        <v>21</v>
      </c>
      <c r="C5" s="8" t="s">
        <v>22</v>
      </c>
      <c r="D5" s="9" t="n">
        <v>500000</v>
      </c>
      <c r="E5" s="8" t="s">
        <v>23</v>
      </c>
      <c r="F5" s="10" t="n">
        <v>0.184</v>
      </c>
      <c r="G5" s="11" t="n">
        <f aca="false">ROUND(D5*F5/1000,1)</f>
        <v>92</v>
      </c>
      <c r="H5" s="12" t="n">
        <f aca="false">IF($G$15=0,"",ROUND(G5/$G$15*100,1))</f>
        <v>0.7</v>
      </c>
    </row>
    <row r="6" customFormat="false" ht="15" hidden="false" customHeight="false" outlineLevel="0" collapsed="false">
      <c r="A6" s="13" t="s">
        <v>24</v>
      </c>
      <c r="B6" s="13" t="s">
        <v>25</v>
      </c>
      <c r="C6" s="13" t="s">
        <v>22</v>
      </c>
      <c r="D6" s="14" t="n">
        <v>120000</v>
      </c>
      <c r="E6" s="13" t="s">
        <v>26</v>
      </c>
      <c r="F6" s="15" t="n">
        <v>2.68</v>
      </c>
      <c r="G6" s="16" t="n">
        <f aca="false">ROUND(D6*F6/1000,1)</f>
        <v>321.6</v>
      </c>
      <c r="H6" s="17" t="n">
        <f aca="false">IF($G$15=0,"",ROUND(G6/$G$15*100,1))</f>
        <v>2.6</v>
      </c>
    </row>
    <row r="7" customFormat="false" ht="15" hidden="false" customHeight="false" outlineLevel="0" collapsed="false">
      <c r="A7" s="8" t="s">
        <v>27</v>
      </c>
      <c r="B7" s="8" t="s">
        <v>28</v>
      </c>
      <c r="C7" s="8" t="s">
        <v>22</v>
      </c>
      <c r="D7" s="9" t="n">
        <v>80000</v>
      </c>
      <c r="E7" s="8" t="s">
        <v>26</v>
      </c>
      <c r="F7" s="10" t="n">
        <v>2.31</v>
      </c>
      <c r="G7" s="11" t="n">
        <f aca="false">ROUND(D7*F7/1000,1)</f>
        <v>184.8</v>
      </c>
      <c r="H7" s="12" t="n">
        <f aca="false">IF($G$15=0,"",ROUND(G7/$G$15*100,1))</f>
        <v>1.5</v>
      </c>
    </row>
    <row r="8" customFormat="false" ht="15" hidden="false" customHeight="false" outlineLevel="0" collapsed="false">
      <c r="A8" s="13" t="s">
        <v>29</v>
      </c>
      <c r="B8" s="13" t="s">
        <v>30</v>
      </c>
      <c r="C8" s="13" t="s">
        <v>31</v>
      </c>
      <c r="D8" s="14" t="n">
        <v>24000000</v>
      </c>
      <c r="E8" s="13" t="s">
        <v>23</v>
      </c>
      <c r="F8" s="15" t="n">
        <v>0.4</v>
      </c>
      <c r="G8" s="16" t="n">
        <f aca="false">ROUND(D8*F8/1000,1)</f>
        <v>9600</v>
      </c>
      <c r="H8" s="17" t="n">
        <f aca="false">IF($G$15=0,"",ROUND(G8/$G$15*100,1))</f>
        <v>76.4</v>
      </c>
    </row>
    <row r="9" customFormat="false" ht="15" hidden="false" customHeight="false" outlineLevel="0" collapsed="false">
      <c r="A9" s="8" t="s">
        <v>32</v>
      </c>
      <c r="B9" s="8" t="s">
        <v>33</v>
      </c>
      <c r="C9" s="8" t="s">
        <v>31</v>
      </c>
      <c r="D9" s="9" t="n">
        <v>1500000</v>
      </c>
      <c r="E9" s="8" t="s">
        <v>23</v>
      </c>
      <c r="F9" s="10" t="n">
        <v>0.2</v>
      </c>
      <c r="G9" s="11" t="n">
        <f aca="false">ROUND(D9*F9/1000,1)</f>
        <v>300</v>
      </c>
      <c r="H9" s="12" t="n">
        <f aca="false">IF($G$15=0,"",ROUND(G9/$G$15*100,1))</f>
        <v>2.4</v>
      </c>
    </row>
    <row r="10" customFormat="false" ht="15" hidden="false" customHeight="false" outlineLevel="0" collapsed="false">
      <c r="A10" s="13" t="s">
        <v>34</v>
      </c>
      <c r="B10" s="13" t="s">
        <v>35</v>
      </c>
      <c r="C10" s="13" t="s">
        <v>36</v>
      </c>
      <c r="D10" s="14" t="n">
        <v>900000</v>
      </c>
      <c r="E10" s="13" t="s">
        <v>37</v>
      </c>
      <c r="F10" s="15" t="n">
        <v>0.15</v>
      </c>
      <c r="G10" s="16" t="n">
        <f aca="false">ROUND(D10*F10/1000,1)</f>
        <v>135</v>
      </c>
      <c r="H10" s="17" t="n">
        <f aca="false">IF($G$15=0,"",ROUND(G10/$G$15*100,1))</f>
        <v>1.1</v>
      </c>
    </row>
    <row r="11" customFormat="false" ht="15" hidden="false" customHeight="false" outlineLevel="0" collapsed="false">
      <c r="A11" s="8" t="s">
        <v>38</v>
      </c>
      <c r="B11" s="8" t="s">
        <v>39</v>
      </c>
      <c r="C11" s="8" t="s">
        <v>36</v>
      </c>
      <c r="D11" s="9" t="n">
        <v>2000000</v>
      </c>
      <c r="E11" s="8" t="s">
        <v>37</v>
      </c>
      <c r="F11" s="10" t="n">
        <v>0.17</v>
      </c>
      <c r="G11" s="11" t="n">
        <f aca="false">ROUND(D11*F11/1000,1)</f>
        <v>340</v>
      </c>
      <c r="H11" s="12" t="n">
        <f aca="false">IF($G$15=0,"",ROUND(G11/$G$15*100,1))</f>
        <v>2.7</v>
      </c>
    </row>
    <row r="12" customFormat="false" ht="15" hidden="false" customHeight="false" outlineLevel="0" collapsed="false">
      <c r="A12" s="13" t="s">
        <v>40</v>
      </c>
      <c r="B12" s="13" t="s">
        <v>41</v>
      </c>
      <c r="C12" s="13" t="s">
        <v>36</v>
      </c>
      <c r="D12" s="14" t="n">
        <v>5000000</v>
      </c>
      <c r="E12" s="13" t="s">
        <v>42</v>
      </c>
      <c r="F12" s="15" t="n">
        <v>0.3</v>
      </c>
      <c r="G12" s="16" t="n">
        <f aca="false">ROUND(D12*F12/1000,1)</f>
        <v>1500</v>
      </c>
      <c r="H12" s="17" t="n">
        <f aca="false">IF($G$15=0,"",ROUND(G12/$G$15*100,1))</f>
        <v>11.9</v>
      </c>
    </row>
    <row r="13" customFormat="false" ht="15" hidden="false" customHeight="false" outlineLevel="0" collapsed="false">
      <c r="A13" s="8" t="s">
        <v>43</v>
      </c>
      <c r="B13" s="8" t="s">
        <v>44</v>
      </c>
      <c r="C13" s="8" t="s">
        <v>36</v>
      </c>
      <c r="D13" s="9" t="n">
        <v>1200</v>
      </c>
      <c r="E13" s="8" t="s">
        <v>45</v>
      </c>
      <c r="F13" s="10" t="n">
        <v>20</v>
      </c>
      <c r="G13" s="11" t="n">
        <f aca="false">ROUND(D13*F13/1000,1)</f>
        <v>24</v>
      </c>
      <c r="H13" s="12" t="n">
        <f aca="false">IF($G$15=0,"",ROUND(G13/$G$15*100,1))</f>
        <v>0.2</v>
      </c>
    </row>
    <row r="14" customFormat="false" ht="15" hidden="false" customHeight="false" outlineLevel="0" collapsed="false">
      <c r="A14" s="13" t="s">
        <v>46</v>
      </c>
      <c r="B14" s="13" t="s">
        <v>47</v>
      </c>
      <c r="C14" s="13" t="s">
        <v>36</v>
      </c>
      <c r="D14" s="14" t="n">
        <v>600000</v>
      </c>
      <c r="E14" s="13" t="s">
        <v>37</v>
      </c>
      <c r="F14" s="15" t="n">
        <v>0.12</v>
      </c>
      <c r="G14" s="16" t="n">
        <f aca="false">ROUND(D14*F14/1000,1)</f>
        <v>72</v>
      </c>
      <c r="H14" s="17" t="n">
        <f aca="false">IF($G$15=0,"",ROUND(G14/$G$15*100,1))</f>
        <v>0.6</v>
      </c>
    </row>
    <row r="15" customFormat="false" ht="15" hidden="false" customHeight="false" outlineLevel="0" collapsed="false">
      <c r="A15" s="8"/>
      <c r="B15" s="18" t="s">
        <v>48</v>
      </c>
      <c r="C15" s="8"/>
      <c r="D15" s="8"/>
      <c r="E15" s="8"/>
      <c r="F15" s="8"/>
      <c r="G15" s="19" t="n">
        <f aca="false">SUM(G5:G14)</f>
        <v>12569.4</v>
      </c>
      <c r="H15" s="8"/>
    </row>
  </sheetData>
  <mergeCells count="2">
    <mergeCell ref="A1:H1"/>
    <mergeCell ref="A2:H2"/>
  </mergeCells>
  <dataValidations count="1">
    <dataValidation allowBlank="true" errorStyle="stop" operator="between" showDropDown="false" showErrorMessage="false" showInputMessage="false" sqref="C5:C14" type="list">
      <formula1>"Scope 1,Scope 2,Scope 3"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</cols>
  <sheetData>
    <row r="1" customFormat="false" ht="17.35" hidden="false" customHeight="false" outlineLevel="0" collapsed="false">
      <c r="A1" s="5" t="s">
        <v>49</v>
      </c>
      <c r="B1" s="5"/>
    </row>
    <row r="2" customFormat="false" ht="15" hidden="false" customHeight="false" outlineLevel="0" collapsed="false">
      <c r="A2" s="6" t="s">
        <v>50</v>
      </c>
      <c r="B2" s="6"/>
    </row>
    <row r="4" customFormat="false" ht="15" hidden="false" customHeight="false" outlineLevel="0" collapsed="false">
      <c r="A4" s="20" t="s">
        <v>14</v>
      </c>
      <c r="B4" s="20" t="s">
        <v>51</v>
      </c>
    </row>
    <row r="5" customFormat="false" ht="15" hidden="false" customHeight="false" outlineLevel="0" collapsed="false">
      <c r="A5" s="21" t="s">
        <v>22</v>
      </c>
      <c r="B5" s="22" t="n">
        <f aca="false">SUMIF('GHG Inventory'!C5:C14,"Scope 1",'GHG Inventory'!G5:G14)</f>
        <v>598.4</v>
      </c>
    </row>
    <row r="6" customFormat="false" ht="15" hidden="false" customHeight="false" outlineLevel="0" collapsed="false">
      <c r="A6" s="21" t="s">
        <v>31</v>
      </c>
      <c r="B6" s="22" t="n">
        <f aca="false">SUMIF('GHG Inventory'!C5:C14,"Scope 2",'GHG Inventory'!G5:G14)</f>
        <v>9900</v>
      </c>
    </row>
    <row r="7" customFormat="false" ht="15" hidden="false" customHeight="false" outlineLevel="0" collapsed="false">
      <c r="A7" s="21" t="s">
        <v>36</v>
      </c>
      <c r="B7" s="22" t="n">
        <f aca="false">SUMIF('GHG Inventory'!C5:C14,"Scope 3",'GHG Inventory'!G5:G14)</f>
        <v>2071</v>
      </c>
    </row>
    <row r="8" customFormat="false" ht="15" hidden="false" customHeight="false" outlineLevel="0" collapsed="false">
      <c r="A8" s="23" t="s">
        <v>52</v>
      </c>
      <c r="B8" s="24" t="n">
        <f aca="false">SUM(B5:B7)</f>
        <v>12569.4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2026-06-24T23:28:18Z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